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8190" firstSheet="2" activeTab="5"/>
  </bookViews>
  <sheets>
    <sheet name="StartUp" sheetId="1" state="hidden" r:id="rId1"/>
    <sheet name="Biểu 108Congkhai" sheetId="2" r:id="rId2"/>
    <sheet name="Biểu 107congkhaiquykhac" sheetId="3" r:id="rId3"/>
    <sheet name="Biểu 109 congkhai" sheetId="4" r:id="rId4"/>
    <sheet name="Biểu 110-congkhai" sheetId="5" r:id="rId5"/>
    <sheet name="Biểu 111congkhaidautu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<sst xmlns="http://schemas.openxmlformats.org/spreadsheetml/2006/main" count="128" uniqueCount="104">
  <si>
    <t>NỘI DUNG THU</t>
  </si>
  <si>
    <t>DỰ TOÁN</t>
  </si>
  <si>
    <t>NỘI DUNG CHI</t>
  </si>
  <si>
    <t>TỔNG SỐ THU</t>
  </si>
  <si>
    <t>TỔNG SỐ CHI</t>
  </si>
  <si>
    <t>I. Các khoản thu xã hưởng 100%</t>
  </si>
  <si>
    <t>II. Các khoản thu phân chia theo tỷ lệ</t>
  </si>
  <si>
    <t>III. Thu bổ sung</t>
  </si>
  <si>
    <t xml:space="preserve">     - Bổ sung cân đối</t>
  </si>
  <si>
    <t xml:space="preserve">     - Bổ sung có mục tiêu</t>
  </si>
  <si>
    <t>I. Chi đầu tư phát triển</t>
  </si>
  <si>
    <t>II. Chi thường xuyên</t>
  </si>
  <si>
    <t>III. Dự phòng</t>
  </si>
  <si>
    <t>Đơn vị: 1.000 đồng</t>
  </si>
  <si>
    <t>Biểu số 108/CK TC - NSNN</t>
  </si>
  <si>
    <t>Biểu số 107/CK TC - NSNN</t>
  </si>
  <si>
    <t>NỘI DUNG</t>
  </si>
  <si>
    <t>THU</t>
  </si>
  <si>
    <t>CHI</t>
  </si>
  <si>
    <t xml:space="preserve">TỔNG SỐ </t>
  </si>
  <si>
    <t>CHÊNH LỆCH (+) (-)</t>
  </si>
  <si>
    <t>1. Các quỹ tài chính nhà nước ngoài ngân sách</t>
  </si>
  <si>
    <t xml:space="preserve">   - </t>
  </si>
  <si>
    <t>2. Các hoạt động sự nghiệp</t>
  </si>
  <si>
    <t xml:space="preserve">   + Chợ</t>
  </si>
  <si>
    <t xml:space="preserve">   + Bến bãi</t>
  </si>
  <si>
    <t xml:space="preserve">   +</t>
  </si>
  <si>
    <t>STT</t>
  </si>
  <si>
    <t>THU NSX</t>
  </si>
  <si>
    <t>THU NSNN</t>
  </si>
  <si>
    <t>Biểu số 109/CK TC - NSNN</t>
  </si>
  <si>
    <t>A</t>
  </si>
  <si>
    <t>B</t>
  </si>
  <si>
    <t>TỔNG THU</t>
  </si>
  <si>
    <t>I</t>
  </si>
  <si>
    <t>Các khoản thu 100%</t>
  </si>
  <si>
    <t>Phí, lệ phí</t>
  </si>
  <si>
    <t>Thu khác</t>
  </si>
  <si>
    <t>II</t>
  </si>
  <si>
    <t>Các khoản thu phân chia theo tỷ lệ phần trăm (%)</t>
  </si>
  <si>
    <t>III</t>
  </si>
  <si>
    <t>Tên công trình</t>
  </si>
  <si>
    <t>Thời gian
khởi công- 
hoàn thành</t>
  </si>
  <si>
    <t>Tổng dự toán được duyệt</t>
  </si>
  <si>
    <t>Tổng số</t>
  </si>
  <si>
    <t>Trong đó
nguồn đóng 
góp của dân</t>
  </si>
  <si>
    <t>Trong đó
thanh toán 
khối lượng
năm trước</t>
  </si>
  <si>
    <t>Chia theo nguồn vốn</t>
  </si>
  <si>
    <t>Nguồn cân 
đối ngân sách</t>
  </si>
  <si>
    <t>Nguồn 
đóng góp</t>
  </si>
  <si>
    <t>1. Công trình chuyển tiếp</t>
  </si>
  <si>
    <t>Biểu số 110/CK TC - NSNN</t>
  </si>
  <si>
    <t>TỔNG CHI</t>
  </si>
  <si>
    <t>Chi khác</t>
  </si>
  <si>
    <t>Dự phòng ngân sách</t>
  </si>
  <si>
    <t>1=2+3</t>
  </si>
  <si>
    <t>Thường xuyên</t>
  </si>
  <si>
    <t>Đầu tư 
phát triển</t>
  </si>
  <si>
    <t>Biểu số 111/CK TC - NSNN</t>
  </si>
  <si>
    <t>IV. Thu tiền sử dụng đất</t>
  </si>
  <si>
    <t>UBND XÃ ĐỒNG PHONG</t>
  </si>
  <si>
    <t>Thu từ 5% quỹ đất công ích và thu hoa lợi công sản khác</t>
  </si>
  <si>
    <t>- Phí quản lý hành chính</t>
  </si>
  <si>
    <t>- Phí khác</t>
  </si>
  <si>
    <t>Thuế môn bài hộ nhỏ</t>
  </si>
  <si>
    <t>CÂN ĐỐI DỰ TOÁN NGÂN SÁCH XÃ NĂM 2019</t>
  </si>
  <si>
    <t>(Kèm theo Quyết định số     /QĐ-UBND ngày    /01/2019 của UBND xã Đồng Phong)</t>
  </si>
  <si>
    <t>DỰ TOÁN THU NGÂN SÁCH XÃ NĂM 2019</t>
  </si>
  <si>
    <t xml:space="preserve">   - Thuế sử dụng đất phi nông nghiệp (70%)</t>
  </si>
  <si>
    <t xml:space="preserve">   - Thuế GTGT (70%)</t>
  </si>
  <si>
    <t xml:space="preserve">   - Thu trước bạ nhà đất (70%)</t>
  </si>
  <si>
    <t xml:space="preserve">   - Thuế chuyển nhượng bất động sản (30%)</t>
  </si>
  <si>
    <t xml:space="preserve">   - Thuế TNCN từ SXKD (70%)</t>
  </si>
  <si>
    <t>Thu cấp quyền sử dụng và đấu giá đất</t>
  </si>
  <si>
    <t>(Kèm theo Quyết định số       /QĐ-UBND ngày     /01/2019 của UBND xã Đồng Phong)</t>
  </si>
  <si>
    <t>Tổng thu NSNN</t>
  </si>
  <si>
    <t>Bổ sung cân đối</t>
  </si>
  <si>
    <t>Trừ còn</t>
  </si>
  <si>
    <t>Huyện giao</t>
  </si>
  <si>
    <t>XÃ</t>
  </si>
  <si>
    <t>DỰ TOÁN CHI NGÂN SÁCH XÃ NĂM 2019</t>
  </si>
  <si>
    <t>(Kèm theo Quyết định số      /QĐ-UB ngày     /01/2019 của UBND xã Đồng Phong)</t>
  </si>
  <si>
    <t>Sự nghiệp giáo dục - đào tạo và dạy nghề</t>
  </si>
  <si>
    <t>Sự nghiệp y tế, dân số và gia đình</t>
  </si>
  <si>
    <t>Sự nghiệp văn hóa thông tin</t>
  </si>
  <si>
    <t>Sự nghiệp phát thanh, truyền thanh</t>
  </si>
  <si>
    <t>Sự nghiệp thể dục thể thao</t>
  </si>
  <si>
    <t>Các hoạt động kinh tế</t>
  </si>
  <si>
    <t>Hoạt động của các cơ quan quản lý Nhà nước, tổ chức chính trị và các tổ chức chính trị - xã hội; Hỗ trợ hoạt động cho các tổ chức chính trị xã hội - nghề nghiệp, tổ chức xã hội theo quy định của pháp luật. 
đoàn thể</t>
  </si>
  <si>
    <t>Bảo đảm xã hội</t>
  </si>
  <si>
    <t>Tổng chi</t>
  </si>
  <si>
    <t>XDCB</t>
  </si>
  <si>
    <t>TX</t>
  </si>
  <si>
    <t>Còn chi TX</t>
  </si>
  <si>
    <t>2017 - 2018</t>
  </si>
  <si>
    <t>Giá trị 
thực hiện đến 
31/12/2018</t>
  </si>
  <si>
    <t>Giá trị 
đã thanh toán đến 
31/12/2018</t>
  </si>
  <si>
    <t>Dự toán năm 2019</t>
  </si>
  <si>
    <t>Nhà học 2 tầng 4 phòng học trường mầm non Đồng Phong</t>
  </si>
  <si>
    <t>DỰ TOÁN CHI ĐẦU TƯ PHÁT TRIỂN NĂM 2019</t>
  </si>
  <si>
    <t>KẾ HOẠCH THU, CHI CÁC HOẠT ĐỘNG TÀI CHÍNH KHÁC NĂM 2019</t>
  </si>
  <si>
    <t>KẾ HOẠCH NĂM 2019</t>
  </si>
  <si>
    <t>ƯỚC THỰC HIỆN NĂM 2019</t>
  </si>
  <si>
    <t xml:space="preserve">   - Quỹ phòng chống thiên tai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</si>
</sst>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.000"/>
    <numFmt numFmtId="176" formatCode="_(* #,##0.000_);_(* \(#,##0.000\);_(* &quot;-&quot;???_);_(@_)"/>
    <numFmt numFmtId="177" formatCode="#,##0.####;\-#,##0.####"/>
    <numFmt numFmtId="178" formatCode="#,##0.#;\-#,##0.#"/>
    <numFmt numFmtId="179" formatCode="#,##0.#####;\-#,##0.#####"/>
    <numFmt numFmtId="180" formatCode="#,##0.###;\-#,##0.###"/>
    <numFmt numFmtId="181" formatCode="#,##0.######;\-#,##0.######"/>
    <numFmt numFmtId="182" formatCode="#,##0.########;\-#,##0.########"/>
    <numFmt numFmtId="183" formatCode="0.#####\ %;\-0.#####\ %"/>
    <numFmt numFmtId="184" formatCode="#,##0.#######;\-#,##0.###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"/>
    <numFmt numFmtId="190" formatCode="_(* #,##0.0000_);_(* \(#,##0.0000\);_(* &quot;-&quot;??_);_(@_)"/>
    <numFmt numFmtId="191" formatCode="#,##0.0"/>
    <numFmt numFmtId="192" formatCode="0.0000"/>
    <numFmt numFmtId="193" formatCode="0.000"/>
    <numFmt numFmtId="194" formatCode="_(* #,##0.0000_);_(* \(#,##0.0000\);_(* &quot;-&quot;????_);_(@_)"/>
    <numFmt numFmtId="195" formatCode="_-* #,##0.00_ñ_o_à_n_g_-;\-* #,##0.00_ñ_o_à_n_g_-;_-* &quot;-&quot;??_ñ_o_à_n_g_-;_-@_-"/>
    <numFmt numFmtId="196" formatCode="###\ ###\ ###\ ###\ "/>
    <numFmt numFmtId="197" formatCode="#,##0;[Red]#,##0"/>
    <numFmt numFmtId="198" formatCode="#.##0"/>
    <numFmt numFmtId="199" formatCode="0.0"/>
    <numFmt numFmtId="200" formatCode="#,##0.0_);[Red]\(#,##0.0\)"/>
    <numFmt numFmtId="201" formatCode="0.00_);[Red]\(0.00\)"/>
    <numFmt numFmtId="202" formatCode="&quot;$&quot;#,##0.00"/>
    <numFmt numFmtId="203" formatCode="#,##0\ &quot;F&quot;;\-#,##0\ &quot;F&quot;"/>
    <numFmt numFmtId="204" formatCode="#,##0\ &quot;F&quot;;[Red]\-#,##0\ &quot;F&quot;"/>
    <numFmt numFmtId="205" formatCode="_-* #,##0_-;\-* #,##0_-;_-* &quot;-&quot;_-;_-@_-"/>
    <numFmt numFmtId="206" formatCode="_-* #,##0.00_-;\-* #,##0.00_-;_-* &quot;-&quot;??_-;_-@_-"/>
    <numFmt numFmtId="207" formatCode="_-&quot;$&quot;* #,##0.00_-;\-&quot;$&quot;* #,##0.00_-;_-&quot;$&quot;* &quot;-&quot;??_-;_-@_-"/>
    <numFmt numFmtId="208" formatCode="#,##0.0_);\(#,##0.0\)"/>
    <numFmt numFmtId="209" formatCode="0.0%;[Red]\(0.0%\)"/>
    <numFmt numFmtId="210" formatCode="0.0%;\(0.0%\)"/>
    <numFmt numFmtId="211" formatCode="#,##0.000_);\(#,##0.000\)"/>
    <numFmt numFmtId="212" formatCode="_ * #,##0.00_)&quot;£&quot;_ ;_ * \(#,##0.00\)&quot;£&quot;_ ;_ * &quot;-&quot;??_)&quot;£&quot;_ ;_ @_ "/>
    <numFmt numFmtId="213" formatCode="&quot;\&quot;#,##0;[Red]&quot;\&quot;\-#,##0"/>
    <numFmt numFmtId="214" formatCode="&quot;\&quot;#,##0;[Red]&quot;\&quot;&quot;\&quot;\-#,##0"/>
    <numFmt numFmtId="215" formatCode="&quot;\&quot;#,##0;&quot;\&quot;&quot;\&quot;&quot;\&quot;&quot;\&quot;\-#,##0"/>
    <numFmt numFmtId="216" formatCode="&quot;\&quot;#,##0.00;[Red]&quot;\&quot;&quot;\&quot;&quot;\&quot;&quot;\&quot;&quot;\&quot;&quot;\&quot;\-#,##0.00"/>
    <numFmt numFmtId="217" formatCode="&quot;ß&quot;\t#,##0_);\(&quot;ß&quot;\t#,##0\)"/>
    <numFmt numFmtId="218" formatCode="_(\ß* \t#,##0_);_(\ß* \(\t#,##0\);_(\ß* &quot;-&quot;_);_(@_)"/>
    <numFmt numFmtId="219" formatCode="&quot;ß&quot;\t#,##0_);[Red]\(&quot;ß&quot;\t#,##0\)"/>
    <numFmt numFmtId="220" formatCode="&quot;\&quot;#,##0;[Red]\-&quot;\&quot;#,##0"/>
    <numFmt numFmtId="221" formatCode="&quot;\&quot;#,##0.00;\-&quot;\&quot;#,##0.00"/>
    <numFmt numFmtId="222" formatCode="#,##0\ &quot;DM&quot;;\-#,##0\ &quot;DM&quot;"/>
    <numFmt numFmtId="223" formatCode="_-&quot;$&quot;* #,##0_-;\-&quot;$&quot;* #,##0_-;_-&quot;$&quot;* &quot;-&quot;_-;_-@_-"/>
  </numFmts>
  <fonts count="24">
    <font>
      <sz val="13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.VnTim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i/>
      <sz val="10"/>
      <name val="MS Sans Serif"/>
      <family val="0"/>
    </font>
    <font>
      <sz val="10"/>
      <name val="Arial"/>
      <family val="0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5" fillId="0" borderId="1" xfId="15" applyNumberFormat="1" applyFont="1" applyBorder="1" applyAlignment="1">
      <alignment horizontal="center" vertical="center"/>
    </xf>
    <xf numFmtId="173" fontId="1" fillId="0" borderId="3" xfId="15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3" fontId="1" fillId="0" borderId="3" xfId="15" applyNumberFormat="1" applyFont="1" applyBorder="1" applyAlignment="1">
      <alignment horizontal="left" vertical="center"/>
    </xf>
    <xf numFmtId="173" fontId="1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73" fontId="1" fillId="0" borderId="6" xfId="15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73" fontId="1" fillId="0" borderId="7" xfId="15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73" fontId="5" fillId="0" borderId="6" xfId="15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73" fontId="6" fillId="0" borderId="7" xfId="15" applyNumberFormat="1" applyFont="1" applyBorder="1" applyAlignment="1">
      <alignment horizontal="center" vertical="center"/>
    </xf>
    <xf numFmtId="0" fontId="6" fillId="0" borderId="7" xfId="0" applyFont="1" applyBorder="1" applyAlignment="1" quotePrefix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73" fontId="5" fillId="0" borderId="7" xfId="15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73" fontId="6" fillId="0" borderId="8" xfId="15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3" fontId="1" fillId="0" borderId="0" xfId="15" applyNumberFormat="1" applyFont="1" applyAlignment="1">
      <alignment horizontal="center" vertical="center"/>
    </xf>
    <xf numFmtId="173" fontId="5" fillId="0" borderId="0" xfId="15" applyNumberFormat="1" applyFont="1" applyAlignment="1">
      <alignment horizontal="center" vertical="center"/>
    </xf>
    <xf numFmtId="173" fontId="6" fillId="0" borderId="0" xfId="15" applyNumberFormat="1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3" fontId="6" fillId="0" borderId="6" xfId="15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73" fontId="6" fillId="0" borderId="7" xfId="15" applyNumberFormat="1" applyFont="1" applyBorder="1" applyAlignment="1">
      <alignment horizontal="center" vertical="center"/>
    </xf>
    <xf numFmtId="173" fontId="6" fillId="0" borderId="7" xfId="15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3" fontId="6" fillId="0" borderId="8" xfId="15" applyNumberFormat="1" applyFont="1" applyBorder="1" applyAlignment="1">
      <alignment horizontal="center" vertical="center"/>
    </xf>
    <xf numFmtId="173" fontId="6" fillId="0" borderId="8" xfId="15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20" fillId="0" borderId="0" xfId="15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3" fontId="21" fillId="0" borderId="0" xfId="15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3" fontId="22" fillId="0" borderId="0" xfId="15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3" fontId="23" fillId="0" borderId="0" xfId="15" applyNumberFormat="1" applyFont="1" applyFill="1" applyAlignment="1">
      <alignment horizontal="center" vertical="center"/>
    </xf>
    <xf numFmtId="173" fontId="23" fillId="0" borderId="0" xfId="0" applyNumberFormat="1" applyFont="1" applyFill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10_BC CV 489 (bieu 01,02 thong tu 82 nam 2017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D17"/>
  <sheetViews>
    <sheetView workbookViewId="0" topLeftCell="A4">
      <selection activeCell="A1" sqref="A1:D24"/>
    </sheetView>
  </sheetViews>
  <sheetFormatPr defaultColWidth="8.88671875" defaultRowHeight="16.5"/>
  <cols>
    <col min="1" max="1" width="35.77734375" style="2" customWidth="1"/>
    <col min="2" max="2" width="18.3359375" style="2" customWidth="1"/>
    <col min="3" max="3" width="26.99609375" style="2" customWidth="1"/>
    <col min="4" max="4" width="22.10546875" style="2" customWidth="1"/>
    <col min="5" max="16384" width="8.88671875" style="2" customWidth="1"/>
  </cols>
  <sheetData>
    <row r="1" spans="1:4" ht="18.75">
      <c r="A1" s="75" t="s">
        <v>60</v>
      </c>
      <c r="B1" s="75"/>
      <c r="C1" s="76" t="s">
        <v>14</v>
      </c>
      <c r="D1" s="76"/>
    </row>
    <row r="3" spans="1:4" ht="18.75">
      <c r="A3" s="73" t="s">
        <v>65</v>
      </c>
      <c r="B3" s="73"/>
      <c r="C3" s="73"/>
      <c r="D3" s="73"/>
    </row>
    <row r="4" spans="1:4" ht="18.75">
      <c r="A4" s="74" t="s">
        <v>66</v>
      </c>
      <c r="B4" s="74"/>
      <c r="C4" s="74"/>
      <c r="D4" s="74"/>
    </row>
    <row r="5" ht="18.75">
      <c r="D5" s="11" t="s">
        <v>13</v>
      </c>
    </row>
    <row r="6" spans="1:4" s="1" customFormat="1" ht="24.75" customHeight="1">
      <c r="A6" s="3" t="s">
        <v>0</v>
      </c>
      <c r="B6" s="3" t="s">
        <v>1</v>
      </c>
      <c r="C6" s="3" t="s">
        <v>2</v>
      </c>
      <c r="D6" s="3" t="s">
        <v>1</v>
      </c>
    </row>
    <row r="7" spans="1:4" s="1" customFormat="1" ht="24.75" customHeight="1">
      <c r="A7" s="3" t="s">
        <v>3</v>
      </c>
      <c r="B7" s="19">
        <f>B8+B10+B12+B16</f>
        <v>6171714</v>
      </c>
      <c r="C7" s="3" t="s">
        <v>4</v>
      </c>
      <c r="D7" s="19">
        <f>D8+D10+D12</f>
        <v>6171714</v>
      </c>
    </row>
    <row r="8" spans="1:4" ht="24.75" customHeight="1">
      <c r="A8" s="28" t="s">
        <v>5</v>
      </c>
      <c r="B8" s="29">
        <v>165000</v>
      </c>
      <c r="C8" s="28" t="s">
        <v>10</v>
      </c>
      <c r="D8" s="29">
        <v>1700000</v>
      </c>
    </row>
    <row r="9" spans="1:4" ht="24.75" customHeight="1">
      <c r="A9" s="30"/>
      <c r="B9" s="31"/>
      <c r="C9" s="30"/>
      <c r="D9" s="31"/>
    </row>
    <row r="10" spans="1:4" ht="24.75" customHeight="1">
      <c r="A10" s="30" t="s">
        <v>6</v>
      </c>
      <c r="B10" s="31">
        <v>186800</v>
      </c>
      <c r="C10" s="30" t="s">
        <v>11</v>
      </c>
      <c r="D10" s="31">
        <v>4392857</v>
      </c>
    </row>
    <row r="11" spans="1:4" ht="24.75" customHeight="1">
      <c r="A11" s="30"/>
      <c r="B11" s="31"/>
      <c r="C11" s="30"/>
      <c r="D11" s="31"/>
    </row>
    <row r="12" spans="1:4" ht="24.75" customHeight="1">
      <c r="A12" s="30" t="s">
        <v>7</v>
      </c>
      <c r="B12" s="31">
        <f>B13+B14</f>
        <v>4119914</v>
      </c>
      <c r="C12" s="30" t="s">
        <v>12</v>
      </c>
      <c r="D12" s="31">
        <v>78857</v>
      </c>
    </row>
    <row r="13" spans="1:4" ht="24.75" customHeight="1">
      <c r="A13" s="30" t="s">
        <v>8</v>
      </c>
      <c r="B13" s="31">
        <v>4119914</v>
      </c>
      <c r="C13" s="30"/>
      <c r="D13" s="31"/>
    </row>
    <row r="14" spans="1:4" ht="24.75" customHeight="1">
      <c r="A14" s="30" t="s">
        <v>9</v>
      </c>
      <c r="B14" s="31"/>
      <c r="C14" s="30"/>
      <c r="D14" s="31"/>
    </row>
    <row r="15" spans="1:4" ht="24.75" customHeight="1">
      <c r="A15" s="30"/>
      <c r="B15" s="31"/>
      <c r="C15" s="30"/>
      <c r="D15" s="31"/>
    </row>
    <row r="16" spans="1:4" ht="24.75" customHeight="1">
      <c r="A16" s="30" t="s">
        <v>59</v>
      </c>
      <c r="B16" s="31">
        <v>1700000</v>
      </c>
      <c r="C16" s="30"/>
      <c r="D16" s="31"/>
    </row>
    <row r="17" spans="1:4" ht="24.75" customHeight="1">
      <c r="A17" s="32"/>
      <c r="B17" s="33"/>
      <c r="C17" s="32"/>
      <c r="D17" s="33"/>
    </row>
  </sheetData>
  <mergeCells count="4">
    <mergeCell ref="A3:D3"/>
    <mergeCell ref="A4:D4"/>
    <mergeCell ref="A1:B1"/>
    <mergeCell ref="C1:D1"/>
  </mergeCells>
  <printOptions/>
  <pageMargins left="0.75" right="0.4" top="0.47" bottom="0.56" header="0.3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G18"/>
  <sheetViews>
    <sheetView workbookViewId="0" topLeftCell="A1">
      <selection activeCell="A1" sqref="A1:G24"/>
    </sheetView>
  </sheetViews>
  <sheetFormatPr defaultColWidth="8.88671875" defaultRowHeight="16.5"/>
  <cols>
    <col min="1" max="1" width="40.5546875" style="2" bestFit="1" customWidth="1"/>
    <col min="2" max="2" width="7.6640625" style="2" customWidth="1"/>
    <col min="3" max="3" width="7.4453125" style="2" customWidth="1"/>
    <col min="4" max="4" width="17.77734375" style="2" customWidth="1"/>
    <col min="5" max="5" width="8.77734375" style="2" customWidth="1"/>
    <col min="6" max="6" width="8.99609375" style="2" customWidth="1"/>
    <col min="7" max="7" width="16.88671875" style="2" customWidth="1"/>
    <col min="8" max="16384" width="8.88671875" style="2" customWidth="1"/>
  </cols>
  <sheetData>
    <row r="1" spans="1:7" ht="18.75">
      <c r="A1" s="75" t="s">
        <v>60</v>
      </c>
      <c r="B1" s="75"/>
      <c r="C1" s="10"/>
      <c r="D1" s="10"/>
      <c r="E1" s="73" t="s">
        <v>15</v>
      </c>
      <c r="F1" s="73"/>
      <c r="G1" s="73"/>
    </row>
    <row r="3" spans="1:7" ht="18.75">
      <c r="A3" s="73" t="s">
        <v>100</v>
      </c>
      <c r="B3" s="73"/>
      <c r="C3" s="73"/>
      <c r="D3" s="73"/>
      <c r="E3" s="73"/>
      <c r="F3" s="73"/>
      <c r="G3" s="73"/>
    </row>
    <row r="4" spans="1:7" ht="18.75">
      <c r="A4" s="74"/>
      <c r="B4" s="74"/>
      <c r="C4" s="74"/>
      <c r="D4" s="74"/>
      <c r="E4" s="74"/>
      <c r="F4" s="74"/>
      <c r="G4" s="74"/>
    </row>
    <row r="5" ht="18.75">
      <c r="G5" s="11" t="s">
        <v>13</v>
      </c>
    </row>
    <row r="6" spans="1:7" s="1" customFormat="1" ht="24.75" customHeight="1">
      <c r="A6" s="77" t="s">
        <v>16</v>
      </c>
      <c r="B6" s="79" t="s">
        <v>102</v>
      </c>
      <c r="C6" s="80"/>
      <c r="D6" s="81"/>
      <c r="E6" s="79" t="s">
        <v>101</v>
      </c>
      <c r="F6" s="80"/>
      <c r="G6" s="81"/>
    </row>
    <row r="7" spans="1:7" s="1" customFormat="1" ht="24.75" customHeight="1">
      <c r="A7" s="78"/>
      <c r="B7" s="12" t="s">
        <v>17</v>
      </c>
      <c r="C7" s="12" t="s">
        <v>18</v>
      </c>
      <c r="D7" s="12" t="s">
        <v>20</v>
      </c>
      <c r="E7" s="12" t="s">
        <v>17</v>
      </c>
      <c r="F7" s="12" t="s">
        <v>18</v>
      </c>
      <c r="G7" s="12" t="s">
        <v>20</v>
      </c>
    </row>
    <row r="8" spans="1:7" s="1" customFormat="1" ht="24.75" customHeight="1">
      <c r="A8" s="3" t="s">
        <v>19</v>
      </c>
      <c r="B8" s="3"/>
      <c r="C8" s="3"/>
      <c r="D8" s="3"/>
      <c r="E8" s="19">
        <f>E9+E13</f>
        <v>25000</v>
      </c>
      <c r="F8" s="19">
        <f>F9+F13</f>
        <v>25000</v>
      </c>
      <c r="G8" s="3"/>
    </row>
    <row r="9" spans="1:7" ht="24.75" customHeight="1">
      <c r="A9" s="7" t="s">
        <v>21</v>
      </c>
      <c r="B9" s="4"/>
      <c r="C9" s="4"/>
      <c r="D9" s="4"/>
      <c r="E9" s="25">
        <f>E10</f>
        <v>25000</v>
      </c>
      <c r="F9" s="25">
        <f>F10</f>
        <v>25000</v>
      </c>
      <c r="G9" s="4"/>
    </row>
    <row r="10" spans="1:7" ht="24.75" customHeight="1">
      <c r="A10" s="8" t="s">
        <v>103</v>
      </c>
      <c r="B10" s="5"/>
      <c r="C10" s="5"/>
      <c r="D10" s="5"/>
      <c r="E10" s="18">
        <v>25000</v>
      </c>
      <c r="F10" s="24">
        <f>E10</f>
        <v>25000</v>
      </c>
      <c r="G10" s="5"/>
    </row>
    <row r="11" spans="1:7" ht="24.75" customHeight="1">
      <c r="A11" s="8" t="s">
        <v>22</v>
      </c>
      <c r="B11" s="5"/>
      <c r="C11" s="5"/>
      <c r="D11" s="5"/>
      <c r="E11" s="5"/>
      <c r="F11" s="8"/>
      <c r="G11" s="5"/>
    </row>
    <row r="12" spans="1:7" ht="24.75" customHeight="1">
      <c r="A12" s="8" t="s">
        <v>22</v>
      </c>
      <c r="B12" s="5"/>
      <c r="C12" s="5"/>
      <c r="D12" s="5"/>
      <c r="E12" s="5"/>
      <c r="F12" s="8"/>
      <c r="G12" s="5"/>
    </row>
    <row r="13" spans="1:7" ht="24.75" customHeight="1">
      <c r="A13" s="8" t="s">
        <v>23</v>
      </c>
      <c r="B13" s="5"/>
      <c r="C13" s="5"/>
      <c r="D13" s="5"/>
      <c r="E13" s="5"/>
      <c r="F13" s="8"/>
      <c r="G13" s="5"/>
    </row>
    <row r="14" spans="1:7" ht="24.75" customHeight="1">
      <c r="A14" s="8" t="s">
        <v>24</v>
      </c>
      <c r="B14" s="5"/>
      <c r="C14" s="5"/>
      <c r="D14" s="5"/>
      <c r="E14" s="5"/>
      <c r="F14" s="8"/>
      <c r="G14" s="5"/>
    </row>
    <row r="15" spans="1:7" ht="24.75" customHeight="1">
      <c r="A15" s="8" t="s">
        <v>25</v>
      </c>
      <c r="B15" s="5"/>
      <c r="C15" s="5"/>
      <c r="D15" s="5"/>
      <c r="E15" s="5"/>
      <c r="F15" s="8"/>
      <c r="G15" s="5"/>
    </row>
    <row r="16" spans="1:7" ht="24.75" customHeight="1">
      <c r="A16" s="8" t="s">
        <v>26</v>
      </c>
      <c r="B16" s="5"/>
      <c r="C16" s="5"/>
      <c r="D16" s="5"/>
      <c r="E16" s="5"/>
      <c r="F16" s="8"/>
      <c r="G16" s="5"/>
    </row>
    <row r="17" spans="1:7" ht="24.75" customHeight="1">
      <c r="A17" s="8"/>
      <c r="B17" s="5"/>
      <c r="C17" s="5"/>
      <c r="D17" s="5"/>
      <c r="E17" s="5"/>
      <c r="F17" s="8"/>
      <c r="G17" s="5"/>
    </row>
    <row r="18" spans="1:7" ht="24.75" customHeight="1">
      <c r="A18" s="9"/>
      <c r="B18" s="6"/>
      <c r="C18" s="6"/>
      <c r="D18" s="6"/>
      <c r="E18" s="6"/>
      <c r="F18" s="9"/>
      <c r="G18" s="6"/>
    </row>
  </sheetData>
  <mergeCells count="7">
    <mergeCell ref="A6:A7"/>
    <mergeCell ref="B6:D6"/>
    <mergeCell ref="E6:G6"/>
    <mergeCell ref="E1:G1"/>
    <mergeCell ref="A3:G3"/>
    <mergeCell ref="A4:G4"/>
    <mergeCell ref="A1:B1"/>
  </mergeCells>
  <printOptions/>
  <pageMargins left="0.64" right="0.19" top="0.47" bottom="0.56" header="0.3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G26"/>
  <sheetViews>
    <sheetView workbookViewId="0" topLeftCell="A1">
      <selection activeCell="A1" sqref="A1:D38"/>
    </sheetView>
  </sheetViews>
  <sheetFormatPr defaultColWidth="8.88671875" defaultRowHeight="16.5"/>
  <cols>
    <col min="1" max="1" width="3.99609375" style="2" bestFit="1" customWidth="1"/>
    <col min="2" max="2" width="40.3359375" style="2" customWidth="1"/>
    <col min="3" max="3" width="14.3359375" style="2" customWidth="1"/>
    <col min="4" max="4" width="14.4453125" style="2" customWidth="1"/>
    <col min="5" max="5" width="15.4453125" style="2" customWidth="1"/>
    <col min="6" max="6" width="13.88671875" style="48" customWidth="1"/>
    <col min="7" max="7" width="13.77734375" style="48" customWidth="1"/>
    <col min="8" max="16384" width="8.88671875" style="2" customWidth="1"/>
  </cols>
  <sheetData>
    <row r="1" spans="1:4" ht="18.75">
      <c r="A1" s="75" t="s">
        <v>60</v>
      </c>
      <c r="B1" s="75"/>
      <c r="C1" s="73" t="s">
        <v>30</v>
      </c>
      <c r="D1" s="73"/>
    </row>
    <row r="3" spans="1:4" ht="18.75">
      <c r="A3" s="73" t="s">
        <v>67</v>
      </c>
      <c r="B3" s="73"/>
      <c r="C3" s="73"/>
      <c r="D3" s="73"/>
    </row>
    <row r="4" spans="1:4" ht="18.75">
      <c r="A4" s="68" t="s">
        <v>74</v>
      </c>
      <c r="B4" s="68"/>
      <c r="C4" s="68"/>
      <c r="D4" s="68"/>
    </row>
    <row r="5" spans="1:4" ht="18.75">
      <c r="A5" s="47"/>
      <c r="B5" s="47"/>
      <c r="C5" s="47"/>
      <c r="D5" s="47"/>
    </row>
    <row r="6" spans="3:4" ht="18.75">
      <c r="C6" s="69" t="s">
        <v>13</v>
      </c>
      <c r="D6" s="69"/>
    </row>
    <row r="7" spans="3:4" ht="18.75">
      <c r="C7" s="27"/>
      <c r="D7" s="27"/>
    </row>
    <row r="8" spans="1:7" s="14" customFormat="1" ht="23.25" customHeight="1">
      <c r="A8" s="65" t="s">
        <v>27</v>
      </c>
      <c r="B8" s="66" t="s">
        <v>16</v>
      </c>
      <c r="C8" s="89" t="s">
        <v>1</v>
      </c>
      <c r="D8" s="90"/>
      <c r="F8" s="49"/>
      <c r="G8" s="49"/>
    </row>
    <row r="9" spans="1:7" s="14" customFormat="1" ht="23.25" customHeight="1">
      <c r="A9" s="65"/>
      <c r="B9" s="67"/>
      <c r="C9" s="13" t="s">
        <v>29</v>
      </c>
      <c r="D9" s="12" t="s">
        <v>28</v>
      </c>
      <c r="F9" s="49"/>
      <c r="G9" s="49"/>
    </row>
    <row r="10" spans="1:7" s="14" customFormat="1" ht="23.25" customHeight="1">
      <c r="A10" s="12" t="s">
        <v>31</v>
      </c>
      <c r="B10" s="15" t="s">
        <v>32</v>
      </c>
      <c r="C10" s="13">
        <v>1</v>
      </c>
      <c r="D10" s="12">
        <v>2</v>
      </c>
      <c r="F10" s="49" t="s">
        <v>78</v>
      </c>
      <c r="G10" s="49" t="s">
        <v>79</v>
      </c>
    </row>
    <row r="11" spans="1:7" s="14" customFormat="1" ht="23.25" customHeight="1">
      <c r="A11" s="12"/>
      <c r="B11" s="12" t="s">
        <v>33</v>
      </c>
      <c r="C11" s="17">
        <f>C12+C19+C25</f>
        <v>4489000</v>
      </c>
      <c r="D11" s="17">
        <f>D12+D19+D25</f>
        <v>2051800</v>
      </c>
      <c r="E11" s="14" t="s">
        <v>75</v>
      </c>
      <c r="F11" s="49">
        <v>8608914</v>
      </c>
      <c r="G11" s="49">
        <v>6171714</v>
      </c>
    </row>
    <row r="12" spans="1:7" s="14" customFormat="1" ht="23.25" customHeight="1">
      <c r="A12" s="34" t="s">
        <v>34</v>
      </c>
      <c r="B12" s="35" t="s">
        <v>35</v>
      </c>
      <c r="C12" s="36">
        <f>C13+C16+C17+C18</f>
        <v>165000</v>
      </c>
      <c r="D12" s="36">
        <f>D13+D16+D17+D18</f>
        <v>165000</v>
      </c>
      <c r="E12" s="14" t="s">
        <v>76</v>
      </c>
      <c r="F12" s="49">
        <v>4119914</v>
      </c>
      <c r="G12" s="49">
        <f>F12</f>
        <v>4119914</v>
      </c>
    </row>
    <row r="13" spans="1:7" s="16" customFormat="1" ht="23.25" customHeight="1">
      <c r="A13" s="37">
        <v>1</v>
      </c>
      <c r="B13" s="38" t="s">
        <v>36</v>
      </c>
      <c r="C13" s="39">
        <f>C14+C15</f>
        <v>25000</v>
      </c>
      <c r="D13" s="39">
        <f aca="true" t="shared" si="0" ref="D13:D18">C13</f>
        <v>25000</v>
      </c>
      <c r="E13" s="16" t="s">
        <v>77</v>
      </c>
      <c r="F13" s="50">
        <f>F11-F12</f>
        <v>4489000</v>
      </c>
      <c r="G13" s="50">
        <f>G11-G12</f>
        <v>2051800</v>
      </c>
    </row>
    <row r="14" spans="1:7" s="16" customFormat="1" ht="23.25" customHeight="1">
      <c r="A14" s="37"/>
      <c r="B14" s="40" t="s">
        <v>62</v>
      </c>
      <c r="C14" s="39">
        <v>25000</v>
      </c>
      <c r="D14" s="39">
        <f t="shared" si="0"/>
        <v>25000</v>
      </c>
      <c r="F14" s="50"/>
      <c r="G14" s="50"/>
    </row>
    <row r="15" spans="1:7" s="16" customFormat="1" ht="23.25" customHeight="1">
      <c r="A15" s="37"/>
      <c r="B15" s="40" t="s">
        <v>63</v>
      </c>
      <c r="C15" s="39">
        <v>0</v>
      </c>
      <c r="D15" s="39">
        <f t="shared" si="0"/>
        <v>0</v>
      </c>
      <c r="F15" s="50"/>
      <c r="G15" s="50"/>
    </row>
    <row r="16" spans="1:7" s="16" customFormat="1" ht="23.25" customHeight="1">
      <c r="A16" s="37">
        <v>2</v>
      </c>
      <c r="B16" s="38" t="s">
        <v>61</v>
      </c>
      <c r="C16" s="39">
        <v>70000</v>
      </c>
      <c r="D16" s="39">
        <f t="shared" si="0"/>
        <v>70000</v>
      </c>
      <c r="F16" s="50"/>
      <c r="G16" s="50"/>
    </row>
    <row r="17" spans="1:7" s="16" customFormat="1" ht="23.25" customHeight="1">
      <c r="A17" s="37">
        <v>3</v>
      </c>
      <c r="B17" s="38" t="s">
        <v>64</v>
      </c>
      <c r="C17" s="39">
        <v>15000</v>
      </c>
      <c r="D17" s="39">
        <f t="shared" si="0"/>
        <v>15000</v>
      </c>
      <c r="F17" s="50"/>
      <c r="G17" s="50"/>
    </row>
    <row r="18" spans="1:7" s="16" customFormat="1" ht="23.25" customHeight="1">
      <c r="A18" s="37">
        <v>4</v>
      </c>
      <c r="B18" s="38" t="s">
        <v>37</v>
      </c>
      <c r="C18" s="39">
        <v>55000</v>
      </c>
      <c r="D18" s="39">
        <f t="shared" si="0"/>
        <v>55000</v>
      </c>
      <c r="F18" s="50"/>
      <c r="G18" s="50"/>
    </row>
    <row r="19" spans="1:7" s="14" customFormat="1" ht="23.25" customHeight="1">
      <c r="A19" s="41" t="s">
        <v>38</v>
      </c>
      <c r="B19" s="42" t="s">
        <v>39</v>
      </c>
      <c r="C19" s="43">
        <f>SUM(C20:C24)</f>
        <v>324000</v>
      </c>
      <c r="D19" s="43">
        <f>SUM(D20:D24)</f>
        <v>186800</v>
      </c>
      <c r="F19" s="49"/>
      <c r="G19" s="49"/>
    </row>
    <row r="20" spans="1:7" s="16" customFormat="1" ht="23.25" customHeight="1">
      <c r="A20" s="37"/>
      <c r="B20" s="38" t="s">
        <v>68</v>
      </c>
      <c r="C20" s="39">
        <v>4000</v>
      </c>
      <c r="D20" s="39">
        <f>C20*70%</f>
        <v>2800</v>
      </c>
      <c r="F20" s="50"/>
      <c r="G20" s="50"/>
    </row>
    <row r="21" spans="1:7" s="16" customFormat="1" ht="23.25" customHeight="1">
      <c r="A21" s="37"/>
      <c r="B21" s="38" t="s">
        <v>69</v>
      </c>
      <c r="C21" s="39">
        <v>110000</v>
      </c>
      <c r="D21" s="39">
        <f>C21*70%</f>
        <v>77000</v>
      </c>
      <c r="F21" s="50"/>
      <c r="G21" s="50"/>
    </row>
    <row r="22" spans="1:7" s="16" customFormat="1" ht="23.25" customHeight="1">
      <c r="A22" s="37"/>
      <c r="B22" s="38" t="s">
        <v>70</v>
      </c>
      <c r="C22" s="39">
        <v>90000</v>
      </c>
      <c r="D22" s="39">
        <f>C22*70%</f>
        <v>62999.99999999999</v>
      </c>
      <c r="F22" s="50"/>
      <c r="G22" s="50"/>
    </row>
    <row r="23" spans="1:7" s="16" customFormat="1" ht="23.25" customHeight="1">
      <c r="A23" s="37"/>
      <c r="B23" s="38" t="s">
        <v>71</v>
      </c>
      <c r="C23" s="39">
        <v>100000</v>
      </c>
      <c r="D23" s="39">
        <f>C23*30%</f>
        <v>30000</v>
      </c>
      <c r="F23" s="50"/>
      <c r="G23" s="50"/>
    </row>
    <row r="24" spans="1:7" s="16" customFormat="1" ht="23.25" customHeight="1">
      <c r="A24" s="37"/>
      <c r="B24" s="38" t="s">
        <v>72</v>
      </c>
      <c r="C24" s="39">
        <v>20000</v>
      </c>
      <c r="D24" s="39">
        <f>C24*70%</f>
        <v>14000</v>
      </c>
      <c r="F24" s="50"/>
      <c r="G24" s="50"/>
    </row>
    <row r="25" spans="1:7" s="14" customFormat="1" ht="23.25" customHeight="1">
      <c r="A25" s="41" t="s">
        <v>40</v>
      </c>
      <c r="B25" s="42" t="s">
        <v>73</v>
      </c>
      <c r="C25" s="43">
        <v>4000000</v>
      </c>
      <c r="D25" s="43">
        <v>1700000</v>
      </c>
      <c r="F25" s="49"/>
      <c r="G25" s="49"/>
    </row>
    <row r="26" spans="1:7" s="16" customFormat="1" ht="23.25" customHeight="1">
      <c r="A26" s="44"/>
      <c r="B26" s="45"/>
      <c r="C26" s="46"/>
      <c r="D26" s="46"/>
      <c r="F26" s="50"/>
      <c r="G26" s="50"/>
    </row>
  </sheetData>
  <mergeCells count="8">
    <mergeCell ref="A8:A9"/>
    <mergeCell ref="A1:B1"/>
    <mergeCell ref="C1:D1"/>
    <mergeCell ref="A3:D3"/>
    <mergeCell ref="A4:D4"/>
    <mergeCell ref="B8:B9"/>
    <mergeCell ref="C8:D8"/>
    <mergeCell ref="C6:D6"/>
  </mergeCells>
  <printOptions/>
  <pageMargins left="0.51" right="0.19" top="0.47" bottom="0.56" header="0.3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I21"/>
  <sheetViews>
    <sheetView workbookViewId="0" topLeftCell="A1">
      <selection activeCell="E14" sqref="E14"/>
    </sheetView>
  </sheetViews>
  <sheetFormatPr defaultColWidth="8.88671875" defaultRowHeight="16.5"/>
  <cols>
    <col min="1" max="1" width="3.99609375" style="2" bestFit="1" customWidth="1"/>
    <col min="2" max="2" width="38.10546875" style="2" customWidth="1"/>
    <col min="3" max="3" width="9.6640625" style="2" customWidth="1"/>
    <col min="4" max="4" width="10.88671875" style="2" customWidth="1"/>
    <col min="5" max="5" width="11.99609375" style="2" customWidth="1"/>
    <col min="6" max="6" width="12.10546875" style="98" customWidth="1"/>
    <col min="7" max="7" width="14.4453125" style="97" customWidth="1"/>
    <col min="8" max="9" width="8.88671875" style="98" customWidth="1"/>
    <col min="10" max="16384" width="8.88671875" style="2" customWidth="1"/>
  </cols>
  <sheetData>
    <row r="1" spans="1:6" ht="18.75">
      <c r="A1" s="75" t="s">
        <v>60</v>
      </c>
      <c r="B1" s="75"/>
      <c r="C1" s="73" t="s">
        <v>51</v>
      </c>
      <c r="D1" s="73"/>
      <c r="E1" s="73"/>
      <c r="F1" s="96"/>
    </row>
    <row r="3" spans="1:5" ht="18.75">
      <c r="A3" s="73" t="s">
        <v>80</v>
      </c>
      <c r="B3" s="73"/>
      <c r="C3" s="73"/>
      <c r="D3" s="73"/>
      <c r="E3" s="73"/>
    </row>
    <row r="4" spans="1:5" ht="18.75">
      <c r="A4" s="74" t="s">
        <v>81</v>
      </c>
      <c r="B4" s="74"/>
      <c r="C4" s="74"/>
      <c r="D4" s="74"/>
      <c r="E4" s="74"/>
    </row>
    <row r="5" spans="1:5" ht="18.75">
      <c r="A5" s="11"/>
      <c r="B5" s="11"/>
      <c r="C5" s="11"/>
      <c r="D5" s="11"/>
      <c r="E5" s="11"/>
    </row>
    <row r="6" spans="3:5" ht="18.75">
      <c r="C6" s="69" t="s">
        <v>13</v>
      </c>
      <c r="D6" s="69"/>
      <c r="E6" s="69"/>
    </row>
    <row r="7" spans="3:5" ht="18.75">
      <c r="C7" s="27"/>
      <c r="D7" s="27"/>
      <c r="E7" s="27"/>
    </row>
    <row r="8" spans="1:9" s="14" customFormat="1" ht="22.5" customHeight="1">
      <c r="A8" s="65" t="s">
        <v>27</v>
      </c>
      <c r="B8" s="66" t="s">
        <v>16</v>
      </c>
      <c r="C8" s="89" t="s">
        <v>1</v>
      </c>
      <c r="D8" s="94"/>
      <c r="E8" s="90"/>
      <c r="F8" s="99"/>
      <c r="G8" s="100"/>
      <c r="H8" s="99"/>
      <c r="I8" s="99"/>
    </row>
    <row r="9" spans="1:9" s="14" customFormat="1" ht="39" customHeight="1">
      <c r="A9" s="65"/>
      <c r="B9" s="67"/>
      <c r="C9" s="13" t="s">
        <v>44</v>
      </c>
      <c r="D9" s="13" t="s">
        <v>57</v>
      </c>
      <c r="E9" s="12" t="s">
        <v>56</v>
      </c>
      <c r="F9" s="99"/>
      <c r="G9" s="100"/>
      <c r="H9" s="99"/>
      <c r="I9" s="99"/>
    </row>
    <row r="10" spans="1:9" s="23" customFormat="1" ht="24.75" customHeight="1">
      <c r="A10" s="20" t="s">
        <v>31</v>
      </c>
      <c r="B10" s="21" t="s">
        <v>32</v>
      </c>
      <c r="C10" s="22" t="s">
        <v>55</v>
      </c>
      <c r="D10" s="22">
        <v>2</v>
      </c>
      <c r="E10" s="20">
        <v>3</v>
      </c>
      <c r="F10" s="101"/>
      <c r="G10" s="102"/>
      <c r="H10" s="101"/>
      <c r="I10" s="101"/>
    </row>
    <row r="11" spans="1:9" s="14" customFormat="1" ht="24.75" customHeight="1">
      <c r="A11" s="12"/>
      <c r="B11" s="12" t="s">
        <v>52</v>
      </c>
      <c r="C11" s="17">
        <f>SUM(C12:C21)</f>
        <v>6171714</v>
      </c>
      <c r="D11" s="17">
        <f>SUM(D13:D21)</f>
        <v>1700000</v>
      </c>
      <c r="E11" s="17">
        <f>SUM(E12:E21)</f>
        <v>4471714</v>
      </c>
      <c r="F11" s="99" t="s">
        <v>90</v>
      </c>
      <c r="G11" s="100">
        <v>6171714</v>
      </c>
      <c r="H11" s="99"/>
      <c r="I11" s="99"/>
    </row>
    <row r="12" spans="1:9" s="16" customFormat="1" ht="24.75" customHeight="1">
      <c r="A12" s="37">
        <v>1</v>
      </c>
      <c r="B12" s="38" t="s">
        <v>82</v>
      </c>
      <c r="C12" s="39">
        <f>D12+E12</f>
        <v>64000</v>
      </c>
      <c r="D12" s="39"/>
      <c r="E12" s="39">
        <v>64000</v>
      </c>
      <c r="F12" s="103" t="s">
        <v>91</v>
      </c>
      <c r="G12" s="104">
        <v>1700000</v>
      </c>
      <c r="H12" s="103"/>
      <c r="I12" s="103"/>
    </row>
    <row r="13" spans="1:9" s="16" customFormat="1" ht="24.75" customHeight="1">
      <c r="A13" s="37">
        <v>2</v>
      </c>
      <c r="B13" s="38" t="s">
        <v>83</v>
      </c>
      <c r="C13" s="39">
        <f aca="true" t="shared" si="0" ref="C13:C21">D13+E13</f>
        <v>5000</v>
      </c>
      <c r="D13" s="39"/>
      <c r="E13" s="39">
        <v>5000</v>
      </c>
      <c r="F13" s="103" t="s">
        <v>92</v>
      </c>
      <c r="G13" s="104">
        <v>949386</v>
      </c>
      <c r="H13" s="103"/>
      <c r="I13" s="103"/>
    </row>
    <row r="14" spans="1:9" s="16" customFormat="1" ht="24.75" customHeight="1">
      <c r="A14" s="37">
        <v>3</v>
      </c>
      <c r="B14" s="38" t="s">
        <v>84</v>
      </c>
      <c r="C14" s="39">
        <f t="shared" si="0"/>
        <v>69311</v>
      </c>
      <c r="D14" s="39"/>
      <c r="E14" s="39">
        <v>69311</v>
      </c>
      <c r="F14" s="103" t="s">
        <v>93</v>
      </c>
      <c r="G14" s="104">
        <f>G11-G12-G13</f>
        <v>3522328</v>
      </c>
      <c r="H14" s="103"/>
      <c r="I14" s="103"/>
    </row>
    <row r="15" spans="1:9" s="16" customFormat="1" ht="24.75" customHeight="1">
      <c r="A15" s="37">
        <v>4</v>
      </c>
      <c r="B15" s="38" t="s">
        <v>85</v>
      </c>
      <c r="C15" s="39">
        <f t="shared" si="0"/>
        <v>23752</v>
      </c>
      <c r="D15" s="39"/>
      <c r="E15" s="39">
        <v>23752</v>
      </c>
      <c r="F15" s="103"/>
      <c r="G15" s="104"/>
      <c r="H15" s="103"/>
      <c r="I15" s="103"/>
    </row>
    <row r="16" spans="1:9" s="16" customFormat="1" ht="24.75" customHeight="1">
      <c r="A16" s="37">
        <v>5</v>
      </c>
      <c r="B16" s="38" t="s">
        <v>86</v>
      </c>
      <c r="C16" s="39">
        <f t="shared" si="0"/>
        <v>26577</v>
      </c>
      <c r="D16" s="39"/>
      <c r="E16" s="39">
        <v>26577</v>
      </c>
      <c r="F16" s="103"/>
      <c r="G16" s="104"/>
      <c r="H16" s="103"/>
      <c r="I16" s="103"/>
    </row>
    <row r="17" spans="1:9" s="16" customFormat="1" ht="24.75" customHeight="1">
      <c r="A17" s="37">
        <v>6</v>
      </c>
      <c r="B17" s="38" t="s">
        <v>87</v>
      </c>
      <c r="C17" s="39">
        <f t="shared" si="0"/>
        <v>2258129</v>
      </c>
      <c r="D17" s="39">
        <v>1700000</v>
      </c>
      <c r="E17" s="39">
        <f>158129+400000</f>
        <v>558129</v>
      </c>
      <c r="F17" s="105"/>
      <c r="G17" s="104"/>
      <c r="H17" s="103"/>
      <c r="I17" s="103"/>
    </row>
    <row r="18" spans="1:9" s="16" customFormat="1" ht="95.25" customHeight="1">
      <c r="A18" s="37">
        <v>7</v>
      </c>
      <c r="B18" s="51" t="s">
        <v>88</v>
      </c>
      <c r="C18" s="39">
        <f t="shared" si="0"/>
        <v>3522328</v>
      </c>
      <c r="D18" s="39"/>
      <c r="E18" s="39">
        <f>G14</f>
        <v>3522328</v>
      </c>
      <c r="F18" s="103"/>
      <c r="G18" s="104"/>
      <c r="H18" s="103"/>
      <c r="I18" s="103"/>
    </row>
    <row r="19" spans="1:9" s="16" customFormat="1" ht="24.75" customHeight="1">
      <c r="A19" s="37">
        <v>8</v>
      </c>
      <c r="B19" s="38" t="s">
        <v>89</v>
      </c>
      <c r="C19" s="39">
        <f t="shared" si="0"/>
        <v>104144</v>
      </c>
      <c r="D19" s="39"/>
      <c r="E19" s="39">
        <v>104144</v>
      </c>
      <c r="F19" s="103"/>
      <c r="G19" s="104"/>
      <c r="H19" s="103"/>
      <c r="I19" s="103"/>
    </row>
    <row r="20" spans="1:9" s="16" customFormat="1" ht="24.75" customHeight="1">
      <c r="A20" s="37">
        <v>9</v>
      </c>
      <c r="B20" s="38" t="s">
        <v>53</v>
      </c>
      <c r="C20" s="39">
        <f t="shared" si="0"/>
        <v>19616</v>
      </c>
      <c r="D20" s="39"/>
      <c r="E20" s="39">
        <v>19616</v>
      </c>
      <c r="F20" s="103"/>
      <c r="G20" s="104"/>
      <c r="H20" s="103"/>
      <c r="I20" s="103"/>
    </row>
    <row r="21" spans="1:9" s="16" customFormat="1" ht="24.75" customHeight="1">
      <c r="A21" s="44">
        <v>10</v>
      </c>
      <c r="B21" s="45" t="s">
        <v>54</v>
      </c>
      <c r="C21" s="46">
        <f t="shared" si="0"/>
        <v>78857</v>
      </c>
      <c r="D21" s="46"/>
      <c r="E21" s="46">
        <f>'Biểu 108Congkhai'!D12</f>
        <v>78857</v>
      </c>
      <c r="F21" s="103"/>
      <c r="G21" s="104"/>
      <c r="H21" s="103"/>
      <c r="I21" s="103"/>
    </row>
  </sheetData>
  <mergeCells count="8">
    <mergeCell ref="A8:A9"/>
    <mergeCell ref="A1:B1"/>
    <mergeCell ref="C1:E1"/>
    <mergeCell ref="A3:E3"/>
    <mergeCell ref="A4:E4"/>
    <mergeCell ref="B8:B9"/>
    <mergeCell ref="C8:E8"/>
    <mergeCell ref="C6:E6"/>
  </mergeCells>
  <printOptions/>
  <pageMargins left="0.51" right="0.19" top="0.47" bottom="0.56" header="0.3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J16"/>
  <sheetViews>
    <sheetView tabSelected="1" workbookViewId="0" topLeftCell="A1">
      <selection activeCell="G12" sqref="G12"/>
    </sheetView>
  </sheetViews>
  <sheetFormatPr defaultColWidth="8.88671875" defaultRowHeight="16.5"/>
  <cols>
    <col min="1" max="1" width="23.21484375" style="2" customWidth="1"/>
    <col min="2" max="2" width="7.21484375" style="2" customWidth="1"/>
    <col min="3" max="3" width="10.4453125" style="2" customWidth="1"/>
    <col min="4" max="4" width="8.10546875" style="2" customWidth="1"/>
    <col min="5" max="5" width="10.4453125" style="2" bestFit="1" customWidth="1"/>
    <col min="6" max="6" width="10.10546875" style="2" customWidth="1"/>
    <col min="7" max="7" width="11.21484375" style="2" bestFit="1" customWidth="1"/>
    <col min="8" max="8" width="10.10546875" style="2" customWidth="1"/>
    <col min="9" max="9" width="10.77734375" style="2" bestFit="1" customWidth="1"/>
    <col min="10" max="10" width="7.4453125" style="2" bestFit="1" customWidth="1"/>
    <col min="11" max="16384" width="8.88671875" style="2" customWidth="1"/>
  </cols>
  <sheetData>
    <row r="1" spans="1:10" ht="18.75">
      <c r="A1" s="75" t="s">
        <v>60</v>
      </c>
      <c r="B1" s="75"/>
      <c r="C1" s="75"/>
      <c r="D1" s="10"/>
      <c r="E1" s="10"/>
      <c r="F1" s="10"/>
      <c r="G1" s="73" t="s">
        <v>58</v>
      </c>
      <c r="H1" s="73"/>
      <c r="I1" s="73"/>
      <c r="J1" s="73"/>
    </row>
    <row r="3" spans="1:10" ht="18.75">
      <c r="A3" s="73" t="s">
        <v>99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8.75">
      <c r="A4" s="74" t="s">
        <v>81</v>
      </c>
      <c r="B4" s="74"/>
      <c r="C4" s="74"/>
      <c r="D4" s="74"/>
      <c r="E4" s="74"/>
      <c r="F4" s="74"/>
      <c r="G4" s="74"/>
      <c r="H4" s="74"/>
      <c r="I4" s="74"/>
      <c r="J4" s="74"/>
    </row>
    <row r="5" spans="9:10" ht="18.75">
      <c r="I5" s="92" t="s">
        <v>13</v>
      </c>
      <c r="J5" s="92"/>
    </row>
    <row r="6" spans="1:10" s="1" customFormat="1" ht="24.75" customHeight="1">
      <c r="A6" s="77" t="s">
        <v>41</v>
      </c>
      <c r="B6" s="82" t="s">
        <v>42</v>
      </c>
      <c r="C6" s="89" t="s">
        <v>43</v>
      </c>
      <c r="D6" s="90"/>
      <c r="E6" s="87" t="s">
        <v>95</v>
      </c>
      <c r="F6" s="87" t="s">
        <v>96</v>
      </c>
      <c r="G6" s="89" t="s">
        <v>97</v>
      </c>
      <c r="H6" s="94"/>
      <c r="I6" s="94"/>
      <c r="J6" s="90"/>
    </row>
    <row r="7" spans="1:10" s="1" customFormat="1" ht="18.75">
      <c r="A7" s="95"/>
      <c r="B7" s="83"/>
      <c r="C7" s="85" t="s">
        <v>44</v>
      </c>
      <c r="D7" s="52" t="s">
        <v>45</v>
      </c>
      <c r="E7" s="93"/>
      <c r="F7" s="93"/>
      <c r="G7" s="85" t="s">
        <v>44</v>
      </c>
      <c r="H7" s="52" t="s">
        <v>46</v>
      </c>
      <c r="I7" s="91" t="s">
        <v>47</v>
      </c>
      <c r="J7" s="91"/>
    </row>
    <row r="8" spans="1:10" s="1" customFormat="1" ht="47.25" customHeight="1">
      <c r="A8" s="78"/>
      <c r="B8" s="84"/>
      <c r="C8" s="86"/>
      <c r="D8" s="53"/>
      <c r="E8" s="88"/>
      <c r="F8" s="88"/>
      <c r="G8" s="86"/>
      <c r="H8" s="53"/>
      <c r="I8" s="26" t="s">
        <v>48</v>
      </c>
      <c r="J8" s="26" t="s">
        <v>49</v>
      </c>
    </row>
    <row r="9" spans="1:10" s="1" customFormat="1" ht="24.75" customHeight="1">
      <c r="A9" s="3" t="s">
        <v>19</v>
      </c>
      <c r="B9" s="54"/>
      <c r="C9" s="55">
        <f aca="true" t="shared" si="0" ref="C9:J9">C10+C13</f>
        <v>4675105</v>
      </c>
      <c r="D9" s="55">
        <f t="shared" si="0"/>
        <v>0</v>
      </c>
      <c r="E9" s="55">
        <f t="shared" si="0"/>
        <v>4668935</v>
      </c>
      <c r="F9" s="55">
        <f t="shared" si="0"/>
        <v>1700000</v>
      </c>
      <c r="G9" s="55">
        <f t="shared" si="0"/>
        <v>1700000</v>
      </c>
      <c r="H9" s="55">
        <f t="shared" si="0"/>
        <v>1700000</v>
      </c>
      <c r="I9" s="55">
        <f t="shared" si="0"/>
        <v>1700000</v>
      </c>
      <c r="J9" s="55">
        <f t="shared" si="0"/>
        <v>0</v>
      </c>
    </row>
    <row r="10" spans="1:10" ht="39" customHeight="1">
      <c r="A10" s="56" t="s">
        <v>50</v>
      </c>
      <c r="B10" s="57"/>
      <c r="C10" s="58">
        <f aca="true" t="shared" si="1" ref="C10:J10">C11+C12</f>
        <v>4675105</v>
      </c>
      <c r="D10" s="58">
        <f t="shared" si="1"/>
        <v>0</v>
      </c>
      <c r="E10" s="58">
        <f t="shared" si="1"/>
        <v>4668935</v>
      </c>
      <c r="F10" s="58">
        <f t="shared" si="1"/>
        <v>1700000</v>
      </c>
      <c r="G10" s="58">
        <f t="shared" si="1"/>
        <v>1700000</v>
      </c>
      <c r="H10" s="58">
        <f t="shared" si="1"/>
        <v>1700000</v>
      </c>
      <c r="I10" s="58">
        <f t="shared" si="1"/>
        <v>1700000</v>
      </c>
      <c r="J10" s="58">
        <f t="shared" si="1"/>
        <v>0</v>
      </c>
    </row>
    <row r="11" spans="1:10" ht="62.25" customHeight="1">
      <c r="A11" s="59" t="s">
        <v>98</v>
      </c>
      <c r="B11" s="60" t="s">
        <v>94</v>
      </c>
      <c r="C11" s="61">
        <v>4675105</v>
      </c>
      <c r="D11" s="61"/>
      <c r="E11" s="61">
        <v>4668935</v>
      </c>
      <c r="F11" s="61">
        <v>1700000</v>
      </c>
      <c r="G11" s="61">
        <f>H11</f>
        <v>1700000</v>
      </c>
      <c r="H11" s="62">
        <f>I11+J11</f>
        <v>1700000</v>
      </c>
      <c r="I11" s="62">
        <v>1700000</v>
      </c>
      <c r="J11" s="61"/>
    </row>
    <row r="12" spans="1:10" ht="24.75" customHeight="1">
      <c r="A12" s="63"/>
      <c r="B12" s="60"/>
      <c r="C12" s="61"/>
      <c r="D12" s="61"/>
      <c r="E12" s="61"/>
      <c r="F12" s="61"/>
      <c r="G12" s="61"/>
      <c r="H12" s="62"/>
      <c r="I12" s="62"/>
      <c r="J12" s="61"/>
    </row>
    <row r="13" spans="1:10" ht="24.75" customHeight="1">
      <c r="A13" s="63"/>
      <c r="B13" s="60"/>
      <c r="C13" s="61"/>
      <c r="D13" s="61"/>
      <c r="E13" s="61"/>
      <c r="F13" s="61"/>
      <c r="G13" s="61"/>
      <c r="H13" s="61"/>
      <c r="I13" s="61"/>
      <c r="J13" s="61"/>
    </row>
    <row r="14" spans="1:10" ht="18.75">
      <c r="A14" s="59"/>
      <c r="B14" s="60"/>
      <c r="C14" s="61"/>
      <c r="D14" s="61"/>
      <c r="E14" s="61"/>
      <c r="F14" s="61"/>
      <c r="G14" s="61"/>
      <c r="H14" s="62"/>
      <c r="I14" s="62"/>
      <c r="J14" s="61"/>
    </row>
    <row r="15" spans="1:10" ht="24.75" customHeight="1">
      <c r="A15" s="30"/>
      <c r="B15" s="64"/>
      <c r="C15" s="61"/>
      <c r="D15" s="61"/>
      <c r="E15" s="61"/>
      <c r="F15" s="61"/>
      <c r="G15" s="61"/>
      <c r="H15" s="62"/>
      <c r="I15" s="62"/>
      <c r="J15" s="61"/>
    </row>
    <row r="16" spans="1:10" ht="24.75" customHeight="1">
      <c r="A16" s="32"/>
      <c r="B16" s="70"/>
      <c r="C16" s="71"/>
      <c r="D16" s="71"/>
      <c r="E16" s="71"/>
      <c r="F16" s="71"/>
      <c r="G16" s="71"/>
      <c r="H16" s="72"/>
      <c r="I16" s="72"/>
      <c r="J16" s="71"/>
    </row>
  </sheetData>
  <mergeCells count="16">
    <mergeCell ref="I7:J7"/>
    <mergeCell ref="I5:J5"/>
    <mergeCell ref="E6:E8"/>
    <mergeCell ref="F6:F8"/>
    <mergeCell ref="G7:G8"/>
    <mergeCell ref="H7:H8"/>
    <mergeCell ref="G6:J6"/>
    <mergeCell ref="B6:B8"/>
    <mergeCell ref="A6:A8"/>
    <mergeCell ref="C7:C8"/>
    <mergeCell ref="D7:D8"/>
    <mergeCell ref="C6:D6"/>
    <mergeCell ref="G1:J1"/>
    <mergeCell ref="A3:J3"/>
    <mergeCell ref="A4:J4"/>
    <mergeCell ref="A1:C1"/>
  </mergeCells>
  <printOptions/>
  <pageMargins left="0.49" right="0.19" top="0.47" bottom="0.56" header="0.3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Dai Loi</cp:lastModifiedBy>
  <cp:lastPrinted>2020-06-24T02:35:19Z</cp:lastPrinted>
  <dcterms:created xsi:type="dcterms:W3CDTF">2018-01-16T08:13:05Z</dcterms:created>
  <dcterms:modified xsi:type="dcterms:W3CDTF">2020-06-24T02:37:23Z</dcterms:modified>
  <cp:category/>
  <cp:version/>
  <cp:contentType/>
  <cp:contentStatus/>
</cp:coreProperties>
</file>